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hei MARUME\Desktop\blog\reserach template\"/>
    </mc:Choice>
  </mc:AlternateContent>
  <xr:revisionPtr revIDLastSave="0" documentId="13_ncr:1_{A850CE11-B800-4B4B-A847-D9D8F98E9535}" xr6:coauthVersionLast="45" xr6:coauthVersionMax="45" xr10:uidLastSave="{00000000-0000-0000-0000-000000000000}"/>
  <bookViews>
    <workbookView xWindow="2520" yWindow="3315" windowWidth="21600" windowHeight="11385" activeTab="2" xr2:uid="{00000000-000D-0000-FFFF-FFFF00000000}"/>
  </bookViews>
  <sheets>
    <sheet name="Data base" sheetId="17" r:id="rId1"/>
    <sheet name="Template" sheetId="1" r:id="rId2"/>
    <sheet name="1" sheetId="6" r:id="rId3"/>
    <sheet name="2" sheetId="2" r:id="rId4"/>
    <sheet name="3" sheetId="3" r:id="rId5"/>
    <sheet name="4" sheetId="4" r:id="rId6"/>
    <sheet name="5" sheetId="5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5" l="1"/>
  <c r="E9" i="5"/>
  <c r="C9" i="5"/>
  <c r="I9" i="5" s="1"/>
  <c r="I8" i="5"/>
  <c r="I4" i="5"/>
  <c r="E4" i="5"/>
  <c r="C4" i="5"/>
  <c r="I11" i="4"/>
  <c r="I8" i="4"/>
  <c r="C9" i="4" s="1"/>
  <c r="I4" i="4"/>
  <c r="E4" i="4"/>
  <c r="C4" i="4"/>
  <c r="I11" i="3"/>
  <c r="I8" i="3"/>
  <c r="C9" i="3" s="1"/>
  <c r="I4" i="3"/>
  <c r="E4" i="3"/>
  <c r="C4" i="3"/>
  <c r="I11" i="2"/>
  <c r="I8" i="2"/>
  <c r="C9" i="2" s="1"/>
  <c r="I4" i="2"/>
  <c r="E4" i="2"/>
  <c r="C4" i="2"/>
  <c r="I11" i="6"/>
  <c r="I8" i="6"/>
  <c r="C9" i="6" s="1"/>
  <c r="I4" i="6"/>
  <c r="E4" i="6"/>
  <c r="C4" i="6"/>
  <c r="I11" i="1"/>
  <c r="O3" i="17"/>
  <c r="O4" i="17"/>
  <c r="O5" i="17"/>
  <c r="O6" i="17"/>
  <c r="N3" i="17"/>
  <c r="N4" i="17"/>
  <c r="N5" i="17"/>
  <c r="N6" i="17"/>
  <c r="M3" i="17"/>
  <c r="M6" i="17"/>
  <c r="M4" i="17"/>
  <c r="M5" i="17"/>
  <c r="L3" i="17"/>
  <c r="L4" i="17"/>
  <c r="L5" i="17"/>
  <c r="L6" i="17"/>
  <c r="L2" i="17"/>
  <c r="K2" i="17"/>
  <c r="K3" i="17"/>
  <c r="K4" i="17"/>
  <c r="K5" i="17"/>
  <c r="K6" i="17"/>
  <c r="J3" i="17"/>
  <c r="J4" i="17"/>
  <c r="J5" i="17"/>
  <c r="J6" i="17"/>
  <c r="I3" i="17"/>
  <c r="I4" i="17"/>
  <c r="I5" i="17"/>
  <c r="I6" i="17"/>
  <c r="H3" i="17"/>
  <c r="H5" i="17"/>
  <c r="H4" i="17"/>
  <c r="H6" i="17"/>
  <c r="G3" i="17"/>
  <c r="G4" i="17"/>
  <c r="G5" i="17"/>
  <c r="G6" i="17"/>
  <c r="O2" i="17"/>
  <c r="N2" i="17"/>
  <c r="M2" i="17"/>
  <c r="J2" i="17"/>
  <c r="H2" i="17"/>
  <c r="G2" i="17"/>
  <c r="I2" i="17"/>
  <c r="F2" i="17"/>
  <c r="F3" i="17"/>
  <c r="F4" i="17"/>
  <c r="F5" i="17"/>
  <c r="F6" i="17"/>
  <c r="E2" i="17"/>
  <c r="D3" i="17"/>
  <c r="D4" i="17"/>
  <c r="D5" i="17"/>
  <c r="D6" i="17"/>
  <c r="D2" i="17"/>
  <c r="G9" i="5" l="1"/>
  <c r="I9" i="4"/>
  <c r="G9" i="4"/>
  <c r="E9" i="4"/>
  <c r="I9" i="3"/>
  <c r="G9" i="3"/>
  <c r="E9" i="3"/>
  <c r="I9" i="2"/>
  <c r="G9" i="2"/>
  <c r="E9" i="2"/>
  <c r="G9" i="6"/>
  <c r="E9" i="6"/>
  <c r="I9" i="6"/>
  <c r="I8" i="1" l="1"/>
  <c r="C9" i="1" s="1"/>
  <c r="E6" i="17"/>
  <c r="E5" i="17"/>
  <c r="C4" i="17"/>
  <c r="B4" i="17"/>
  <c r="B5" i="17"/>
  <c r="C5" i="17"/>
  <c r="E4" i="17"/>
  <c r="B6" i="17"/>
  <c r="C3" i="17"/>
  <c r="C6" i="17"/>
  <c r="C2" i="17"/>
  <c r="E3" i="17"/>
  <c r="B2" i="17"/>
  <c r="B3" i="17"/>
  <c r="I9" i="1" l="1"/>
  <c r="G9" i="1"/>
  <c r="E9" i="1"/>
  <c r="C4" i="1" l="1"/>
  <c r="I4" i="1" l="1"/>
  <c r="E4" i="1" l="1"/>
</calcChain>
</file>

<file path=xl/sharedStrings.xml><?xml version="1.0" encoding="utf-8"?>
<sst xmlns="http://schemas.openxmlformats.org/spreadsheetml/2006/main" count="234" uniqueCount="55">
  <si>
    <t>Name</t>
    <phoneticPr fontId="1"/>
  </si>
  <si>
    <t>Characteristics</t>
    <phoneticPr fontId="1"/>
  </si>
  <si>
    <t>ID</t>
    <phoneticPr fontId="1"/>
  </si>
  <si>
    <t xml:space="preserve">gender </t>
    <phoneticPr fontId="1"/>
  </si>
  <si>
    <t>BMI</t>
    <phoneticPr fontId="1"/>
  </si>
  <si>
    <t>Birth day</t>
    <phoneticPr fontId="1"/>
  </si>
  <si>
    <t>Age</t>
    <phoneticPr fontId="1"/>
  </si>
  <si>
    <t>BSA</t>
    <phoneticPr fontId="1"/>
  </si>
  <si>
    <t>Smoke</t>
    <phoneticPr fontId="1"/>
  </si>
  <si>
    <t>Hypertension</t>
    <phoneticPr fontId="1"/>
  </si>
  <si>
    <t>Alcohol
(/week)</t>
    <phoneticPr fontId="1"/>
  </si>
  <si>
    <t>Exercise
(/day)</t>
    <phoneticPr fontId="1"/>
  </si>
  <si>
    <t>Weight_kg</t>
    <phoneticPr fontId="1"/>
  </si>
  <si>
    <t>Hight_cm</t>
    <phoneticPr fontId="1"/>
  </si>
  <si>
    <t>Diabetes</t>
    <phoneticPr fontId="1"/>
  </si>
  <si>
    <t>Dislipidemia</t>
    <phoneticPr fontId="1"/>
  </si>
  <si>
    <t>Memo</t>
    <phoneticPr fontId="1"/>
  </si>
  <si>
    <t>Heart disease</t>
    <phoneticPr fontId="1"/>
  </si>
  <si>
    <t>HR_bpm</t>
    <phoneticPr fontId="1"/>
  </si>
  <si>
    <t>sBP_mmHg</t>
    <phoneticPr fontId="1"/>
  </si>
  <si>
    <t>LVEF_%</t>
    <phoneticPr fontId="1"/>
  </si>
  <si>
    <t>Sleep/day_h</t>
    <phoneticPr fontId="1"/>
  </si>
  <si>
    <t>dBP_mmHg</t>
    <phoneticPr fontId="1"/>
  </si>
  <si>
    <t>smoke= x (year)</t>
    <phoneticPr fontId="1"/>
  </si>
  <si>
    <t>MCV1_Nm</t>
    <phoneticPr fontId="1"/>
  </si>
  <si>
    <t>MCV2_Nm</t>
    <phoneticPr fontId="1"/>
  </si>
  <si>
    <t>MCV3_Nm</t>
    <phoneticPr fontId="1"/>
  </si>
  <si>
    <t>M</t>
  </si>
  <si>
    <t>none</t>
  </si>
  <si>
    <t>No</t>
  </si>
  <si>
    <t>1-2h</t>
  </si>
  <si>
    <t>1 wine bottle</t>
  </si>
  <si>
    <t>Maximum</t>
    <phoneticPr fontId="1"/>
  </si>
  <si>
    <t>MVC_kg</t>
    <phoneticPr fontId="1"/>
  </si>
  <si>
    <t>MVC 10%_kg</t>
    <phoneticPr fontId="1"/>
  </si>
  <si>
    <t>MVC 15%_kg</t>
    <phoneticPr fontId="1"/>
  </si>
  <si>
    <t>MVC 20%_kg</t>
    <phoneticPr fontId="1"/>
  </si>
  <si>
    <t>mean BP</t>
    <phoneticPr fontId="1"/>
  </si>
  <si>
    <t>Study ID</t>
    <phoneticPr fontId="6"/>
  </si>
  <si>
    <t>name</t>
    <phoneticPr fontId="6"/>
  </si>
  <si>
    <t>study date</t>
    <phoneticPr fontId="6"/>
  </si>
  <si>
    <t>Birth date</t>
    <phoneticPr fontId="6"/>
  </si>
  <si>
    <t>age</t>
    <phoneticPr fontId="6"/>
  </si>
  <si>
    <t>Weight (kg)</t>
    <phoneticPr fontId="6"/>
  </si>
  <si>
    <t>BMI</t>
    <phoneticPr fontId="6"/>
  </si>
  <si>
    <t>Smoke=1</t>
    <phoneticPr fontId="6"/>
  </si>
  <si>
    <t>MCV_kg</t>
    <phoneticPr fontId="6"/>
  </si>
  <si>
    <t>Sex</t>
    <phoneticPr fontId="6"/>
  </si>
  <si>
    <t>Baseline</t>
    <phoneticPr fontId="1"/>
  </si>
  <si>
    <t>Study day</t>
    <phoneticPr fontId="1"/>
  </si>
  <si>
    <t>HR_BL</t>
    <phoneticPr fontId="6"/>
  </si>
  <si>
    <t>sBP_BL</t>
    <phoneticPr fontId="6"/>
  </si>
  <si>
    <t>dBP_BL</t>
    <phoneticPr fontId="6"/>
  </si>
  <si>
    <t>Height (cm)</t>
    <phoneticPr fontId="1"/>
  </si>
  <si>
    <t>chirome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</si>
</sst>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9" fontId="2" fillId="0" borderId="1" xfId="0" applyNumberFormat="1" applyFont="1" applyBorder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4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2" borderId="0" xfId="0" applyFont="1" applyFill="1" applyAlignment="1">
      <alignment vertical="center"/>
    </xf>
    <xf numFmtId="177" fontId="5" fillId="2" borderId="0" xfId="0" applyNumberFormat="1" applyFont="1" applyFill="1">
      <alignment vertical="center"/>
    </xf>
    <xf numFmtId="176" fontId="5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4" fontId="5" fillId="2" borderId="0" xfId="0" applyNumberFormat="1" applyFont="1" applyFill="1">
      <alignment vertical="center"/>
    </xf>
    <xf numFmtId="176" fontId="0" fillId="0" borderId="0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2A0BC-9154-466F-AB90-E53EE40307D8}">
  <dimension ref="A1:O6"/>
  <sheetViews>
    <sheetView workbookViewId="0">
      <selection activeCell="C17" sqref="C17"/>
    </sheetView>
  </sheetViews>
  <sheetFormatPr defaultRowHeight="18.75" x14ac:dyDescent="0.4"/>
  <cols>
    <col min="1" max="1" width="9" style="32"/>
    <col min="2" max="2" width="14.5" style="32" customWidth="1"/>
    <col min="3" max="3" width="9" style="32"/>
    <col min="4" max="5" width="11.375" style="33" bestFit="1" customWidth="1"/>
    <col min="6" max="6" width="11.375" style="37" bestFit="1" customWidth="1"/>
    <col min="7" max="7" width="10" style="32" customWidth="1"/>
    <col min="8" max="8" width="10.75" style="32" customWidth="1"/>
    <col min="9" max="15" width="9" style="32"/>
    <col min="16" max="16384" width="9" style="23"/>
  </cols>
  <sheetData>
    <row r="1" spans="1:15" s="26" customFormat="1" x14ac:dyDescent="0.4">
      <c r="A1" s="28" t="s">
        <v>38</v>
      </c>
      <c r="B1" s="28" t="s">
        <v>39</v>
      </c>
      <c r="C1" s="28" t="s">
        <v>47</v>
      </c>
      <c r="D1" s="29" t="s">
        <v>40</v>
      </c>
      <c r="E1" s="29" t="s">
        <v>41</v>
      </c>
      <c r="F1" s="36" t="s">
        <v>42</v>
      </c>
      <c r="G1" s="27" t="s">
        <v>53</v>
      </c>
      <c r="H1" s="30" t="s">
        <v>43</v>
      </c>
      <c r="I1" s="30" t="s">
        <v>44</v>
      </c>
      <c r="J1" s="30" t="s">
        <v>45</v>
      </c>
      <c r="K1" s="28" t="s">
        <v>46</v>
      </c>
      <c r="L1" s="31" t="s">
        <v>20</v>
      </c>
      <c r="M1" s="30" t="s">
        <v>50</v>
      </c>
      <c r="N1" s="30" t="s">
        <v>51</v>
      </c>
      <c r="O1" s="30" t="s">
        <v>52</v>
      </c>
    </row>
    <row r="2" spans="1:15" x14ac:dyDescent="0.4">
      <c r="A2" s="32">
        <v>1</v>
      </c>
      <c r="B2" s="32" t="str">
        <f ca="1">INDIRECT(A2&amp;"!E2",TRUE)</f>
        <v>chirome</v>
      </c>
      <c r="C2" s="32" t="str">
        <f ca="1">INDIRECT(A2&amp;"!G2",TRUE)</f>
        <v>M</v>
      </c>
      <c r="D2" s="33">
        <f ca="1">INDIRECT(A2&amp;"!I2",TRUE)</f>
        <v>44205</v>
      </c>
      <c r="E2" s="33">
        <f t="shared" ref="E2:E6" ca="1" si="0">INDIRECT(A2&amp;"!I3",TRUE)</f>
        <v>31456</v>
      </c>
      <c r="F2" s="37">
        <f ca="1">INDIRECT(A2&amp;"!I4",TRUE)</f>
        <v>34.92876712328767</v>
      </c>
      <c r="G2" s="24">
        <f ca="1">INDIRECT(A2&amp;"!C3",TRUE)</f>
        <v>64</v>
      </c>
      <c r="H2" s="34">
        <f ca="1">INDIRECT(A2&amp;"!E3",TRUE)</f>
        <v>171</v>
      </c>
      <c r="I2" s="34">
        <f ca="1">INDIRECT(A2&amp;"!C4",TRUE)</f>
        <v>21.887076365377382</v>
      </c>
      <c r="J2" s="34" t="str">
        <f ca="1">INDIRECT(A2&amp;"!C5",TRUE)</f>
        <v>none</v>
      </c>
      <c r="K2" s="32">
        <f ca="1">INDIRECT(A2&amp;"!I8",TRUE)</f>
        <v>60</v>
      </c>
      <c r="L2" s="32">
        <f ca="1">INDIRECT(A2&amp;"!I7",TRUE)</f>
        <v>60</v>
      </c>
      <c r="M2" s="32">
        <f ca="1">INDIRECT(A2&amp;"!C11",TRUE)</f>
        <v>60</v>
      </c>
      <c r="N2" s="32">
        <f ca="1">INDIRECT(A2&amp;"!E11",TRUE)</f>
        <v>120</v>
      </c>
      <c r="O2" s="32">
        <f ca="1">INDIRECT(A2&amp;"!G11",TRUE)</f>
        <v>65</v>
      </c>
    </row>
    <row r="3" spans="1:15" x14ac:dyDescent="0.4">
      <c r="A3" s="32">
        <v>2</v>
      </c>
      <c r="B3" s="32">
        <f t="shared" ref="B3:B6" ca="1" si="1">INDIRECT(A3&amp;"!E2",TRUE)</f>
        <v>0</v>
      </c>
      <c r="C3" s="32">
        <f t="shared" ref="C3:C6" ca="1" si="2">INDIRECT(A3&amp;"!G2",TRUE)</f>
        <v>0</v>
      </c>
      <c r="D3" s="33">
        <f t="shared" ref="D3:D6" ca="1" si="3">INDIRECT(A3&amp;"!I2",TRUE)</f>
        <v>0</v>
      </c>
      <c r="E3" s="33">
        <f t="shared" ca="1" si="0"/>
        <v>0</v>
      </c>
      <c r="F3" s="37">
        <f t="shared" ref="F3:F6" ca="1" si="4">INDIRECT(A3&amp;"!I4",TRUE)</f>
        <v>0</v>
      </c>
      <c r="G3" s="24">
        <f t="shared" ref="G3:G6" ca="1" si="5">INDIRECT(A3&amp;"!C3",TRUE)</f>
        <v>0</v>
      </c>
      <c r="H3" s="34">
        <f t="shared" ref="H3:H6" ca="1" si="6">INDIRECT(A3&amp;"!E3",TRUE)</f>
        <v>0</v>
      </c>
      <c r="I3" s="34" t="e">
        <f t="shared" ref="I3:I6" ca="1" si="7">INDIRECT(A3&amp;"!C4",TRUE)</f>
        <v>#DIV/0!</v>
      </c>
      <c r="J3" s="34">
        <f t="shared" ref="J3:J6" ca="1" si="8">INDIRECT(A3&amp;"!C5",TRUE)</f>
        <v>0</v>
      </c>
      <c r="K3" s="32">
        <f t="shared" ref="K3:K6" ca="1" si="9">INDIRECT(A3&amp;"!I8",TRUE)</f>
        <v>0</v>
      </c>
      <c r="L3" s="32">
        <f t="shared" ref="L3:L6" ca="1" si="10">INDIRECT(A3&amp;"!I7",TRUE)</f>
        <v>0</v>
      </c>
      <c r="M3" s="32">
        <f t="shared" ref="M3:M6" ca="1" si="11">INDIRECT(A3&amp;"!C11",TRUE)</f>
        <v>0</v>
      </c>
      <c r="N3" s="32">
        <f t="shared" ref="N3:N6" ca="1" si="12">INDIRECT(A3&amp;"!E11",TRUE)</f>
        <v>0</v>
      </c>
      <c r="O3" s="32">
        <f t="shared" ref="O3:O6" ca="1" si="13">INDIRECT(A3&amp;"!G11",TRUE)</f>
        <v>0</v>
      </c>
    </row>
    <row r="4" spans="1:15" x14ac:dyDescent="0.4">
      <c r="A4" s="32">
        <v>3</v>
      </c>
      <c r="B4" s="32">
        <f t="shared" ca="1" si="1"/>
        <v>0</v>
      </c>
      <c r="C4" s="32">
        <f t="shared" ca="1" si="2"/>
        <v>0</v>
      </c>
      <c r="D4" s="33">
        <f t="shared" ca="1" si="3"/>
        <v>0</v>
      </c>
      <c r="E4" s="33">
        <f t="shared" ca="1" si="0"/>
        <v>0</v>
      </c>
      <c r="F4" s="37">
        <f t="shared" ca="1" si="4"/>
        <v>0</v>
      </c>
      <c r="G4" s="24">
        <f t="shared" ca="1" si="5"/>
        <v>0</v>
      </c>
      <c r="H4" s="34">
        <f t="shared" ca="1" si="6"/>
        <v>0</v>
      </c>
      <c r="I4" s="34" t="e">
        <f t="shared" ca="1" si="7"/>
        <v>#DIV/0!</v>
      </c>
      <c r="J4" s="34">
        <f t="shared" ca="1" si="8"/>
        <v>0</v>
      </c>
      <c r="K4" s="32">
        <f t="shared" ca="1" si="9"/>
        <v>0</v>
      </c>
      <c r="L4" s="32">
        <f t="shared" ca="1" si="10"/>
        <v>0</v>
      </c>
      <c r="M4" s="32">
        <f t="shared" ca="1" si="11"/>
        <v>0</v>
      </c>
      <c r="N4" s="32">
        <f t="shared" ca="1" si="12"/>
        <v>0</v>
      </c>
      <c r="O4" s="32">
        <f t="shared" ca="1" si="13"/>
        <v>0</v>
      </c>
    </row>
    <row r="5" spans="1:15" x14ac:dyDescent="0.4">
      <c r="A5" s="32">
        <v>4</v>
      </c>
      <c r="B5" s="32">
        <f t="shared" ca="1" si="1"/>
        <v>0</v>
      </c>
      <c r="C5" s="32">
        <f t="shared" ca="1" si="2"/>
        <v>0</v>
      </c>
      <c r="D5" s="33">
        <f t="shared" ca="1" si="3"/>
        <v>0</v>
      </c>
      <c r="E5" s="33">
        <f t="shared" ca="1" si="0"/>
        <v>0</v>
      </c>
      <c r="F5" s="37">
        <f t="shared" ca="1" si="4"/>
        <v>0</v>
      </c>
      <c r="G5" s="24">
        <f t="shared" ca="1" si="5"/>
        <v>0</v>
      </c>
      <c r="H5" s="34">
        <f t="shared" ca="1" si="6"/>
        <v>0</v>
      </c>
      <c r="I5" s="34" t="e">
        <f t="shared" ca="1" si="7"/>
        <v>#DIV/0!</v>
      </c>
      <c r="J5" s="34">
        <f t="shared" ca="1" si="8"/>
        <v>0</v>
      </c>
      <c r="K5" s="32">
        <f t="shared" ca="1" si="9"/>
        <v>0</v>
      </c>
      <c r="L5" s="32">
        <f t="shared" ca="1" si="10"/>
        <v>0</v>
      </c>
      <c r="M5" s="32">
        <f t="shared" ca="1" si="11"/>
        <v>0</v>
      </c>
      <c r="N5" s="32">
        <f t="shared" ca="1" si="12"/>
        <v>0</v>
      </c>
      <c r="O5" s="32">
        <f t="shared" ca="1" si="13"/>
        <v>0</v>
      </c>
    </row>
    <row r="6" spans="1:15" x14ac:dyDescent="0.4">
      <c r="A6" s="32">
        <v>5</v>
      </c>
      <c r="B6" s="32">
        <f t="shared" ca="1" si="1"/>
        <v>0</v>
      </c>
      <c r="C6" s="32">
        <f t="shared" ca="1" si="2"/>
        <v>0</v>
      </c>
      <c r="D6" s="33">
        <f t="shared" ca="1" si="3"/>
        <v>0</v>
      </c>
      <c r="E6" s="33">
        <f t="shared" ca="1" si="0"/>
        <v>0</v>
      </c>
      <c r="F6" s="37">
        <f t="shared" ca="1" si="4"/>
        <v>0</v>
      </c>
      <c r="G6" s="24">
        <f t="shared" ca="1" si="5"/>
        <v>0</v>
      </c>
      <c r="H6" s="34">
        <f t="shared" ca="1" si="6"/>
        <v>0</v>
      </c>
      <c r="I6" s="34" t="e">
        <f t="shared" ca="1" si="7"/>
        <v>#DIV/0!</v>
      </c>
      <c r="J6" s="34">
        <f t="shared" ca="1" si="8"/>
        <v>0</v>
      </c>
      <c r="K6" s="32">
        <f t="shared" ca="1" si="9"/>
        <v>0</v>
      </c>
      <c r="L6" s="32">
        <f t="shared" ca="1" si="10"/>
        <v>0</v>
      </c>
      <c r="M6" s="32">
        <f t="shared" ca="1" si="11"/>
        <v>0</v>
      </c>
      <c r="N6" s="32">
        <f t="shared" ca="1" si="12"/>
        <v>0</v>
      </c>
      <c r="O6" s="32">
        <f t="shared" ca="1" si="13"/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workbookViewId="0">
      <selection sqref="A1:XFD1048576"/>
    </sheetView>
  </sheetViews>
  <sheetFormatPr defaultColWidth="9.125" defaultRowHeight="18.75" x14ac:dyDescent="0.4"/>
  <cols>
    <col min="1" max="1" width="12.375" customWidth="1"/>
    <col min="2" max="2" width="16" style="1" customWidth="1"/>
    <col min="3" max="3" width="5.375" style="8" customWidth="1"/>
    <col min="4" max="4" width="16" style="1" customWidth="1"/>
    <col min="5" max="5" width="5.75" style="8" customWidth="1"/>
    <col min="6" max="6" width="16" style="1" customWidth="1"/>
    <col min="7" max="7" width="5.125" style="8" customWidth="1"/>
    <col min="8" max="8" width="16" style="1" customWidth="1"/>
    <col min="9" max="9" width="10" style="8" customWidth="1"/>
  </cols>
  <sheetData>
    <row r="1" spans="1:11" x14ac:dyDescent="0.4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1" x14ac:dyDescent="0.4">
      <c r="B2" s="1" t="s">
        <v>2</v>
      </c>
      <c r="C2" s="7"/>
      <c r="D2" s="2" t="s">
        <v>0</v>
      </c>
      <c r="E2" s="13"/>
      <c r="F2" s="3" t="s">
        <v>3</v>
      </c>
      <c r="G2" s="9"/>
      <c r="H2" s="1" t="s">
        <v>49</v>
      </c>
      <c r="I2" s="14"/>
    </row>
    <row r="3" spans="1:11" x14ac:dyDescent="0.4">
      <c r="B3" s="1" t="s">
        <v>12</v>
      </c>
      <c r="C3" s="7"/>
      <c r="D3" s="1" t="s">
        <v>13</v>
      </c>
      <c r="E3" s="7"/>
      <c r="H3" s="1" t="s">
        <v>5</v>
      </c>
      <c r="I3" s="14"/>
    </row>
    <row r="4" spans="1:11" x14ac:dyDescent="0.4">
      <c r="B4" s="1" t="s">
        <v>4</v>
      </c>
      <c r="C4" s="8" t="e">
        <f>C3/E3/E3*10000</f>
        <v>#DIV/0!</v>
      </c>
      <c r="D4" s="1" t="s">
        <v>7</v>
      </c>
      <c r="E4" s="8">
        <f>E3^0.725*C3^0.425*0.007184</f>
        <v>0</v>
      </c>
      <c r="H4" s="1" t="s">
        <v>6</v>
      </c>
      <c r="I4" s="15">
        <f>(I2-I3)/365</f>
        <v>0</v>
      </c>
    </row>
    <row r="5" spans="1:11" ht="38.25" customHeight="1" x14ac:dyDescent="0.4">
      <c r="B5" s="1" t="s">
        <v>8</v>
      </c>
      <c r="C5" s="9"/>
      <c r="D5" s="4" t="s">
        <v>10</v>
      </c>
      <c r="E5" s="9"/>
      <c r="F5" s="4" t="s">
        <v>11</v>
      </c>
      <c r="G5" s="9"/>
      <c r="H5" s="1" t="s">
        <v>21</v>
      </c>
      <c r="I5" s="7"/>
      <c r="J5" s="12"/>
      <c r="K5" s="12"/>
    </row>
    <row r="6" spans="1:11" x14ac:dyDescent="0.4">
      <c r="B6" s="1" t="s">
        <v>9</v>
      </c>
      <c r="C6" s="9"/>
      <c r="D6" s="1" t="s">
        <v>14</v>
      </c>
      <c r="E6" s="9"/>
      <c r="F6" s="1" t="s">
        <v>15</v>
      </c>
      <c r="G6" s="9"/>
      <c r="H6" s="1" t="s">
        <v>17</v>
      </c>
      <c r="I6" s="9"/>
      <c r="J6" s="12"/>
      <c r="K6" s="12"/>
    </row>
    <row r="7" spans="1:11" x14ac:dyDescent="0.4">
      <c r="B7" s="1" t="s">
        <v>16</v>
      </c>
      <c r="C7" s="19" t="s">
        <v>23</v>
      </c>
      <c r="D7" s="19"/>
      <c r="E7" s="19"/>
      <c r="F7" s="19"/>
      <c r="G7" s="19"/>
      <c r="H7" s="19" t="s">
        <v>20</v>
      </c>
      <c r="I7" s="19"/>
      <c r="J7" s="21"/>
      <c r="K7" s="21"/>
    </row>
    <row r="8" spans="1:11" x14ac:dyDescent="0.4">
      <c r="B8" s="17" t="s">
        <v>24</v>
      </c>
      <c r="C8" s="10"/>
      <c r="D8" s="17" t="s">
        <v>25</v>
      </c>
      <c r="E8" s="10"/>
      <c r="F8" s="17" t="s">
        <v>26</v>
      </c>
      <c r="G8" s="10"/>
      <c r="H8" s="17" t="s">
        <v>32</v>
      </c>
      <c r="I8" s="18">
        <f>MAX(C8,E8,G8)</f>
        <v>0</v>
      </c>
      <c r="J8" s="18"/>
      <c r="K8" s="18"/>
    </row>
    <row r="9" spans="1:11" ht="19.5" thickBot="1" x14ac:dyDescent="0.45">
      <c r="B9" s="5" t="s">
        <v>33</v>
      </c>
      <c r="C9" s="11">
        <f>I8/9.8*100/6.2</f>
        <v>0</v>
      </c>
      <c r="D9" s="1" t="s">
        <v>34</v>
      </c>
      <c r="E9" s="8">
        <f>C9*0.1</f>
        <v>0</v>
      </c>
      <c r="F9" s="1" t="s">
        <v>35</v>
      </c>
      <c r="G9" s="8">
        <f>C9*0.15</f>
        <v>0</v>
      </c>
      <c r="H9" s="6" t="s">
        <v>36</v>
      </c>
      <c r="I9" s="16">
        <f>C9*0.2</f>
        <v>0</v>
      </c>
      <c r="J9" s="22"/>
      <c r="K9" s="22"/>
    </row>
    <row r="10" spans="1:11" x14ac:dyDescent="0.4">
      <c r="A10" s="25" t="s">
        <v>48</v>
      </c>
      <c r="B10" s="25"/>
      <c r="C10" s="25"/>
      <c r="D10" s="25"/>
      <c r="E10" s="25"/>
      <c r="F10" s="25"/>
      <c r="G10" s="25"/>
      <c r="H10" s="25"/>
      <c r="I10" s="25"/>
      <c r="J10" s="20"/>
      <c r="K10" s="20"/>
    </row>
    <row r="11" spans="1:11" x14ac:dyDescent="0.4">
      <c r="B11" s="1" t="s">
        <v>18</v>
      </c>
      <c r="C11" s="7"/>
      <c r="D11" s="1" t="s">
        <v>19</v>
      </c>
      <c r="E11" s="7"/>
      <c r="F11" s="1" t="s">
        <v>22</v>
      </c>
      <c r="G11" s="7"/>
      <c r="H11" s="12" t="s">
        <v>37</v>
      </c>
      <c r="I11" s="12">
        <f>(E11+2*G11)/3</f>
        <v>0</v>
      </c>
      <c r="J11" s="12"/>
      <c r="K11" s="12"/>
    </row>
    <row r="12" spans="1:11" x14ac:dyDescent="0.4">
      <c r="J12" s="12"/>
      <c r="K12" s="12"/>
    </row>
    <row r="13" spans="1:11" x14ac:dyDescent="0.4">
      <c r="J13" s="12"/>
      <c r="K13" s="12"/>
    </row>
    <row r="14" spans="1:11" x14ac:dyDescent="0.4">
      <c r="J14" s="12"/>
      <c r="K14" s="12"/>
    </row>
    <row r="15" spans="1:11" x14ac:dyDescent="0.4">
      <c r="J15" s="12"/>
      <c r="K15" s="12"/>
    </row>
    <row r="16" spans="1:11" x14ac:dyDescent="0.4">
      <c r="J16" s="12"/>
      <c r="K16" s="12"/>
    </row>
  </sheetData>
  <mergeCells count="2">
    <mergeCell ref="A1:I1"/>
    <mergeCell ref="A10:I10"/>
  </mergeCells>
  <phoneticPr fontId="1"/>
  <dataValidations count="5">
    <dataValidation type="list" allowBlank="1" showInputMessage="1" showErrorMessage="1" sqref="G2" xr:uid="{00000000-0002-0000-0000-000000000000}">
      <formula1>"F,M"</formula1>
    </dataValidation>
    <dataValidation type="list" allowBlank="1" showInputMessage="1" showErrorMessage="1" sqref="C5" xr:uid="{04F37501-DB20-4E18-BFAA-BF006CDEF262}">
      <formula1>"none,current,past(1y&gt;)"</formula1>
    </dataValidation>
    <dataValidation type="list" allowBlank="1" showInputMessage="1" showErrorMessage="1" sqref="E5" xr:uid="{E20E05F5-0271-46DD-B4BE-EA50518AD88E}">
      <formula1>"1 wine bottle,2 wine bottle,3 wine bottle,more than 4"</formula1>
    </dataValidation>
    <dataValidation type="list" allowBlank="1" showInputMessage="1" showErrorMessage="1" sqref="G5" xr:uid="{63DCF3ED-146B-4EB5-9A52-77052F14C624}">
      <formula1>"30min~,1-2h,2-3h,3-4h,4-5h"</formula1>
    </dataValidation>
    <dataValidation type="list" allowBlank="1" showInputMessage="1" showErrorMessage="1" sqref="C6 E6 G6 I6:K6" xr:uid="{4B83CAB3-9A26-4823-BF76-14DA17C809D9}">
      <formula1>"No,Yes"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abSelected="1" workbookViewId="0">
      <selection activeCell="E13" sqref="E13"/>
    </sheetView>
  </sheetViews>
  <sheetFormatPr defaultColWidth="9.125" defaultRowHeight="18.75" x14ac:dyDescent="0.4"/>
  <cols>
    <col min="1" max="1" width="12.375" customWidth="1"/>
    <col min="2" max="2" width="16" style="1" customWidth="1"/>
    <col min="3" max="3" width="5.375" style="8" customWidth="1"/>
    <col min="4" max="4" width="16" style="1" customWidth="1"/>
    <col min="5" max="5" width="5.75" style="8" customWidth="1"/>
    <col min="6" max="6" width="16" style="1" customWidth="1"/>
    <col min="7" max="7" width="5.125" style="8" customWidth="1"/>
    <col min="8" max="8" width="16" style="1" customWidth="1"/>
    <col min="9" max="9" width="11.75" style="8" customWidth="1"/>
  </cols>
  <sheetData>
    <row r="1" spans="1:11" x14ac:dyDescent="0.4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1" x14ac:dyDescent="0.4">
      <c r="B2" s="1" t="s">
        <v>2</v>
      </c>
      <c r="C2" s="7">
        <v>1</v>
      </c>
      <c r="D2" s="2" t="s">
        <v>0</v>
      </c>
      <c r="E2" s="13" t="s">
        <v>54</v>
      </c>
      <c r="F2" s="3" t="s">
        <v>3</v>
      </c>
      <c r="G2" s="9" t="s">
        <v>27</v>
      </c>
      <c r="H2" s="1" t="s">
        <v>49</v>
      </c>
      <c r="I2" s="35">
        <v>44205</v>
      </c>
    </row>
    <row r="3" spans="1:11" x14ac:dyDescent="0.4">
      <c r="B3" s="1" t="s">
        <v>12</v>
      </c>
      <c r="C3" s="7">
        <v>64</v>
      </c>
      <c r="D3" s="1" t="s">
        <v>13</v>
      </c>
      <c r="E3" s="7">
        <v>171</v>
      </c>
      <c r="H3" s="1" t="s">
        <v>5</v>
      </c>
      <c r="I3" s="35">
        <v>31456</v>
      </c>
    </row>
    <row r="4" spans="1:11" x14ac:dyDescent="0.4">
      <c r="B4" s="1" t="s">
        <v>4</v>
      </c>
      <c r="C4" s="8">
        <f>C3/E3/E3*10000</f>
        <v>21.887076365377382</v>
      </c>
      <c r="D4" s="1" t="s">
        <v>7</v>
      </c>
      <c r="E4" s="8">
        <f>E3^0.725*C3^0.425*0.007184</f>
        <v>1.7495042129488085</v>
      </c>
      <c r="H4" s="1" t="s">
        <v>6</v>
      </c>
      <c r="I4" s="15">
        <f>(I2-I3)/365</f>
        <v>34.92876712328767</v>
      </c>
    </row>
    <row r="5" spans="1:11" ht="38.25" customHeight="1" x14ac:dyDescent="0.4">
      <c r="B5" s="1" t="s">
        <v>8</v>
      </c>
      <c r="C5" s="9" t="s">
        <v>28</v>
      </c>
      <c r="D5" s="4" t="s">
        <v>10</v>
      </c>
      <c r="E5" s="9" t="s">
        <v>31</v>
      </c>
      <c r="F5" s="4" t="s">
        <v>11</v>
      </c>
      <c r="G5" s="9" t="s">
        <v>30</v>
      </c>
      <c r="H5" s="1" t="s">
        <v>21</v>
      </c>
      <c r="I5" s="7">
        <v>6</v>
      </c>
      <c r="J5" s="12"/>
      <c r="K5" s="12"/>
    </row>
    <row r="6" spans="1:11" x14ac:dyDescent="0.4">
      <c r="B6" s="1" t="s">
        <v>9</v>
      </c>
      <c r="C6" s="9" t="s">
        <v>29</v>
      </c>
      <c r="D6" s="1" t="s">
        <v>14</v>
      </c>
      <c r="E6" s="9" t="s">
        <v>29</v>
      </c>
      <c r="F6" s="1" t="s">
        <v>15</v>
      </c>
      <c r="G6" s="9" t="s">
        <v>29</v>
      </c>
      <c r="H6" s="1" t="s">
        <v>17</v>
      </c>
      <c r="I6" s="9" t="s">
        <v>29</v>
      </c>
      <c r="J6" s="12"/>
      <c r="K6" s="12"/>
    </row>
    <row r="7" spans="1:11" x14ac:dyDescent="0.4">
      <c r="B7" s="1" t="s">
        <v>16</v>
      </c>
      <c r="C7" s="19" t="s">
        <v>23</v>
      </c>
      <c r="D7" s="19"/>
      <c r="E7" s="19"/>
      <c r="F7" s="19"/>
      <c r="G7" s="19"/>
      <c r="H7" s="19" t="s">
        <v>20</v>
      </c>
      <c r="I7" s="38">
        <v>60</v>
      </c>
      <c r="J7" s="21"/>
      <c r="K7" s="21"/>
    </row>
    <row r="8" spans="1:11" x14ac:dyDescent="0.4">
      <c r="B8" s="17" t="s">
        <v>24</v>
      </c>
      <c r="C8" s="10">
        <v>50</v>
      </c>
      <c r="D8" s="17" t="s">
        <v>25</v>
      </c>
      <c r="E8" s="10">
        <v>55</v>
      </c>
      <c r="F8" s="17" t="s">
        <v>26</v>
      </c>
      <c r="G8" s="10">
        <v>60</v>
      </c>
      <c r="H8" s="17" t="s">
        <v>32</v>
      </c>
      <c r="I8" s="18">
        <f>MAX(C8,E8,G8)</f>
        <v>60</v>
      </c>
      <c r="J8" s="18"/>
      <c r="K8" s="18"/>
    </row>
    <row r="9" spans="1:11" ht="19.5" thickBot="1" x14ac:dyDescent="0.45">
      <c r="B9" s="5" t="s">
        <v>33</v>
      </c>
      <c r="C9" s="11">
        <f>I8/9.8*100/6.2</f>
        <v>98.749177090190898</v>
      </c>
      <c r="D9" s="1" t="s">
        <v>34</v>
      </c>
      <c r="E9" s="8">
        <f>C9*0.1</f>
        <v>9.8749177090190905</v>
      </c>
      <c r="F9" s="1" t="s">
        <v>35</v>
      </c>
      <c r="G9" s="8">
        <f>C9*0.15</f>
        <v>14.812376563528634</v>
      </c>
      <c r="H9" s="6" t="s">
        <v>36</v>
      </c>
      <c r="I9" s="16">
        <f>C9*0.2</f>
        <v>19.749835418038181</v>
      </c>
      <c r="J9" s="22"/>
      <c r="K9" s="22"/>
    </row>
    <row r="10" spans="1:11" x14ac:dyDescent="0.4">
      <c r="A10" s="25" t="s">
        <v>48</v>
      </c>
      <c r="B10" s="25"/>
      <c r="C10" s="25"/>
      <c r="D10" s="25"/>
      <c r="E10" s="25"/>
      <c r="F10" s="25"/>
      <c r="G10" s="25"/>
      <c r="H10" s="25"/>
      <c r="I10" s="25"/>
      <c r="J10" s="20"/>
      <c r="K10" s="20"/>
    </row>
    <row r="11" spans="1:11" x14ac:dyDescent="0.4">
      <c r="B11" s="1" t="s">
        <v>18</v>
      </c>
      <c r="C11" s="7">
        <v>60</v>
      </c>
      <c r="D11" s="1" t="s">
        <v>19</v>
      </c>
      <c r="E11" s="7">
        <v>120</v>
      </c>
      <c r="F11" s="1" t="s">
        <v>22</v>
      </c>
      <c r="G11" s="7">
        <v>65</v>
      </c>
      <c r="H11" s="12" t="s">
        <v>37</v>
      </c>
      <c r="I11" s="12">
        <f>(E11+2*G11)/3</f>
        <v>83.333333333333329</v>
      </c>
      <c r="J11" s="12"/>
      <c r="K11" s="12"/>
    </row>
    <row r="12" spans="1:11" x14ac:dyDescent="0.4">
      <c r="J12" s="12"/>
      <c r="K12" s="12"/>
    </row>
    <row r="13" spans="1:11" x14ac:dyDescent="0.4">
      <c r="J13" s="12"/>
      <c r="K13" s="12"/>
    </row>
    <row r="14" spans="1:11" x14ac:dyDescent="0.4">
      <c r="J14" s="12"/>
      <c r="K14" s="12"/>
    </row>
    <row r="15" spans="1:11" x14ac:dyDescent="0.4">
      <c r="J15" s="12"/>
      <c r="K15" s="12"/>
    </row>
    <row r="16" spans="1:11" x14ac:dyDescent="0.4">
      <c r="J16" s="12"/>
      <c r="K16" s="12"/>
    </row>
  </sheetData>
  <mergeCells count="2">
    <mergeCell ref="A1:I1"/>
    <mergeCell ref="A10:I10"/>
  </mergeCells>
  <phoneticPr fontId="1"/>
  <dataValidations count="5">
    <dataValidation type="list" allowBlank="1" showInputMessage="1" showErrorMessage="1" sqref="G2" xr:uid="{038B45B6-A8E2-444F-A6EC-F6A59E0F0D22}">
      <formula1>"F,M"</formula1>
    </dataValidation>
    <dataValidation type="list" allowBlank="1" showInputMessage="1" showErrorMessage="1" sqref="C5" xr:uid="{513A7B33-2482-4087-AACC-9290EA2E78A6}">
      <formula1>"none,current,past(1y&gt;)"</formula1>
    </dataValidation>
    <dataValidation type="list" allowBlank="1" showInputMessage="1" showErrorMessage="1" sqref="E5" xr:uid="{068DB594-4966-42FE-A2A2-033C27EF828B}">
      <formula1>"1 wine bottle,2 wine bottle,3 wine bottle,more than 4"</formula1>
    </dataValidation>
    <dataValidation type="list" allowBlank="1" showInputMessage="1" showErrorMessage="1" sqref="G5" xr:uid="{41227B39-A432-4148-939F-D0A65283E5B9}">
      <formula1>"30min~,1-2h,2-3h,3-4h,4-5h"</formula1>
    </dataValidation>
    <dataValidation type="list" allowBlank="1" showInputMessage="1" showErrorMessage="1" sqref="C6 E6 G6 I6:K6" xr:uid="{5D08BBF1-76AB-4E4F-BD8A-CD684D1C91E9}">
      <formula1>"No,Yes"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"/>
  <sheetViews>
    <sheetView topLeftCell="A52" workbookViewId="0">
      <selection sqref="A1:XFD1048576"/>
    </sheetView>
  </sheetViews>
  <sheetFormatPr defaultColWidth="9.125" defaultRowHeight="18.75" x14ac:dyDescent="0.4"/>
  <cols>
    <col min="1" max="1" width="12.375" customWidth="1"/>
    <col min="2" max="2" width="16" style="1" customWidth="1"/>
    <col min="3" max="3" width="5.375" style="8" customWidth="1"/>
    <col min="4" max="4" width="16" style="1" customWidth="1"/>
    <col min="5" max="5" width="5.75" style="8" customWidth="1"/>
    <col min="6" max="6" width="16" style="1" customWidth="1"/>
    <col min="7" max="7" width="5.125" style="8" customWidth="1"/>
    <col min="8" max="8" width="16" style="1" customWidth="1"/>
    <col min="9" max="9" width="10" style="8" customWidth="1"/>
  </cols>
  <sheetData>
    <row r="1" spans="1:11" x14ac:dyDescent="0.4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1" x14ac:dyDescent="0.4">
      <c r="B2" s="1" t="s">
        <v>2</v>
      </c>
      <c r="C2" s="7"/>
      <c r="D2" s="2" t="s">
        <v>0</v>
      </c>
      <c r="E2" s="13"/>
      <c r="F2" s="3" t="s">
        <v>3</v>
      </c>
      <c r="G2" s="9"/>
      <c r="H2" s="1" t="s">
        <v>49</v>
      </c>
      <c r="I2" s="14"/>
    </row>
    <row r="3" spans="1:11" x14ac:dyDescent="0.4">
      <c r="B3" s="1" t="s">
        <v>12</v>
      </c>
      <c r="C3" s="7"/>
      <c r="D3" s="1" t="s">
        <v>13</v>
      </c>
      <c r="E3" s="7"/>
      <c r="H3" s="1" t="s">
        <v>5</v>
      </c>
      <c r="I3" s="14"/>
    </row>
    <row r="4" spans="1:11" x14ac:dyDescent="0.4">
      <c r="B4" s="1" t="s">
        <v>4</v>
      </c>
      <c r="C4" s="8" t="e">
        <f>C3/E3/E3*10000</f>
        <v>#DIV/0!</v>
      </c>
      <c r="D4" s="1" t="s">
        <v>7</v>
      </c>
      <c r="E4" s="8">
        <f>E3^0.725*C3^0.425*0.007184</f>
        <v>0</v>
      </c>
      <c r="H4" s="1" t="s">
        <v>6</v>
      </c>
      <c r="I4" s="15">
        <f>(I2-I3)/365</f>
        <v>0</v>
      </c>
    </row>
    <row r="5" spans="1:11" ht="38.25" customHeight="1" x14ac:dyDescent="0.4">
      <c r="B5" s="1" t="s">
        <v>8</v>
      </c>
      <c r="C5" s="9"/>
      <c r="D5" s="4" t="s">
        <v>10</v>
      </c>
      <c r="E5" s="9"/>
      <c r="F5" s="4" t="s">
        <v>11</v>
      </c>
      <c r="G5" s="9"/>
      <c r="H5" s="1" t="s">
        <v>21</v>
      </c>
      <c r="I5" s="7"/>
      <c r="J5" s="12"/>
      <c r="K5" s="12"/>
    </row>
    <row r="6" spans="1:11" x14ac:dyDescent="0.4">
      <c r="B6" s="1" t="s">
        <v>9</v>
      </c>
      <c r="C6" s="9"/>
      <c r="D6" s="1" t="s">
        <v>14</v>
      </c>
      <c r="E6" s="9"/>
      <c r="F6" s="1" t="s">
        <v>15</v>
      </c>
      <c r="G6" s="9"/>
      <c r="H6" s="1" t="s">
        <v>17</v>
      </c>
      <c r="I6" s="9"/>
      <c r="J6" s="12"/>
      <c r="K6" s="12"/>
    </row>
    <row r="7" spans="1:11" x14ac:dyDescent="0.4">
      <c r="B7" s="1" t="s">
        <v>16</v>
      </c>
      <c r="C7" s="19" t="s">
        <v>23</v>
      </c>
      <c r="D7" s="19"/>
      <c r="E7" s="19"/>
      <c r="F7" s="19"/>
      <c r="G7" s="19"/>
      <c r="H7" s="19" t="s">
        <v>20</v>
      </c>
      <c r="I7" s="19"/>
      <c r="J7" s="21"/>
      <c r="K7" s="21"/>
    </row>
    <row r="8" spans="1:11" x14ac:dyDescent="0.4">
      <c r="B8" s="17" t="s">
        <v>24</v>
      </c>
      <c r="C8" s="10"/>
      <c r="D8" s="17" t="s">
        <v>25</v>
      </c>
      <c r="E8" s="10"/>
      <c r="F8" s="17" t="s">
        <v>26</v>
      </c>
      <c r="G8" s="10"/>
      <c r="H8" s="17" t="s">
        <v>32</v>
      </c>
      <c r="I8" s="18">
        <f>MAX(C8,E8,G8)</f>
        <v>0</v>
      </c>
      <c r="J8" s="18"/>
      <c r="K8" s="18"/>
    </row>
    <row r="9" spans="1:11" ht="19.5" thickBot="1" x14ac:dyDescent="0.45">
      <c r="B9" s="5" t="s">
        <v>33</v>
      </c>
      <c r="C9" s="11">
        <f>I8/9.8*100/6.2</f>
        <v>0</v>
      </c>
      <c r="D9" s="1" t="s">
        <v>34</v>
      </c>
      <c r="E9" s="8">
        <f>C9*0.1</f>
        <v>0</v>
      </c>
      <c r="F9" s="1" t="s">
        <v>35</v>
      </c>
      <c r="G9" s="8">
        <f>C9*0.15</f>
        <v>0</v>
      </c>
      <c r="H9" s="6" t="s">
        <v>36</v>
      </c>
      <c r="I9" s="16">
        <f>C9*0.2</f>
        <v>0</v>
      </c>
      <c r="J9" s="22"/>
      <c r="K9" s="22"/>
    </row>
    <row r="10" spans="1:11" x14ac:dyDescent="0.4">
      <c r="A10" s="25" t="s">
        <v>48</v>
      </c>
      <c r="B10" s="25"/>
      <c r="C10" s="25"/>
      <c r="D10" s="25"/>
      <c r="E10" s="25"/>
      <c r="F10" s="25"/>
      <c r="G10" s="25"/>
      <c r="H10" s="25"/>
      <c r="I10" s="25"/>
      <c r="J10" s="20"/>
      <c r="K10" s="20"/>
    </row>
    <row r="11" spans="1:11" x14ac:dyDescent="0.4">
      <c r="B11" s="1" t="s">
        <v>18</v>
      </c>
      <c r="C11" s="7"/>
      <c r="D11" s="1" t="s">
        <v>19</v>
      </c>
      <c r="E11" s="7"/>
      <c r="F11" s="1" t="s">
        <v>22</v>
      </c>
      <c r="G11" s="7"/>
      <c r="H11" s="12" t="s">
        <v>37</v>
      </c>
      <c r="I11" s="12">
        <f>(E11+2*G11)/3</f>
        <v>0</v>
      </c>
      <c r="J11" s="12"/>
      <c r="K11" s="12"/>
    </row>
    <row r="12" spans="1:11" x14ac:dyDescent="0.4">
      <c r="J12" s="12"/>
      <c r="K12" s="12"/>
    </row>
    <row r="13" spans="1:11" x14ac:dyDescent="0.4">
      <c r="J13" s="12"/>
      <c r="K13" s="12"/>
    </row>
    <row r="14" spans="1:11" x14ac:dyDescent="0.4">
      <c r="J14" s="12"/>
      <c r="K14" s="12"/>
    </row>
    <row r="15" spans="1:11" x14ac:dyDescent="0.4">
      <c r="J15" s="12"/>
      <c r="K15" s="12"/>
    </row>
    <row r="16" spans="1:11" x14ac:dyDescent="0.4">
      <c r="J16" s="12"/>
      <c r="K16" s="12"/>
    </row>
  </sheetData>
  <mergeCells count="2">
    <mergeCell ref="A1:I1"/>
    <mergeCell ref="A10:I10"/>
  </mergeCells>
  <phoneticPr fontId="1"/>
  <dataValidations count="5">
    <dataValidation type="list" allowBlank="1" showInputMessage="1" showErrorMessage="1" sqref="C6 E6 G6 I6:K6" xr:uid="{C0D467AF-4BD6-440E-AD28-C2D7A6BF0C0D}">
      <formula1>"No,Yes"</formula1>
    </dataValidation>
    <dataValidation type="list" allowBlank="1" showInputMessage="1" showErrorMessage="1" sqref="G5" xr:uid="{8F2499FE-10BC-49B7-91CA-A77E31290ABE}">
      <formula1>"30min~,1-2h,2-3h,3-4h,4-5h"</formula1>
    </dataValidation>
    <dataValidation type="list" allowBlank="1" showInputMessage="1" showErrorMessage="1" sqref="E5" xr:uid="{190EB178-30AE-4888-95F7-11E9FAAD94D9}">
      <formula1>"1 wine bottle,2 wine bottle,3 wine bottle,more than 4"</formula1>
    </dataValidation>
    <dataValidation type="list" allowBlank="1" showInputMessage="1" showErrorMessage="1" sqref="C5" xr:uid="{9C9F468A-9537-4603-8FE9-086AE975A83B}">
      <formula1>"none,current,past(1y&gt;)"</formula1>
    </dataValidation>
    <dataValidation type="list" allowBlank="1" showInputMessage="1" showErrorMessage="1" sqref="G2" xr:uid="{77AAE4A2-50A9-4C02-8932-34144075B717}">
      <formula1>"F,M"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topLeftCell="A58" workbookViewId="0">
      <selection sqref="A1:XFD1048576"/>
    </sheetView>
  </sheetViews>
  <sheetFormatPr defaultColWidth="9.125" defaultRowHeight="18.75" x14ac:dyDescent="0.4"/>
  <cols>
    <col min="1" max="1" width="12.375" customWidth="1"/>
    <col min="2" max="2" width="16" style="1" customWidth="1"/>
    <col min="3" max="3" width="5.375" style="8" customWidth="1"/>
    <col min="4" max="4" width="16" style="1" customWidth="1"/>
    <col min="5" max="5" width="5.75" style="8" customWidth="1"/>
    <col min="6" max="6" width="16" style="1" customWidth="1"/>
    <col min="7" max="7" width="5.125" style="8" customWidth="1"/>
    <col min="8" max="8" width="16" style="1" customWidth="1"/>
    <col min="9" max="9" width="10" style="8" customWidth="1"/>
  </cols>
  <sheetData>
    <row r="1" spans="1:11" x14ac:dyDescent="0.4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1" x14ac:dyDescent="0.4">
      <c r="B2" s="1" t="s">
        <v>2</v>
      </c>
      <c r="C2" s="7"/>
      <c r="D2" s="2" t="s">
        <v>0</v>
      </c>
      <c r="E2" s="13"/>
      <c r="F2" s="3" t="s">
        <v>3</v>
      </c>
      <c r="G2" s="9"/>
      <c r="H2" s="1" t="s">
        <v>49</v>
      </c>
      <c r="I2" s="14"/>
    </row>
    <row r="3" spans="1:11" x14ac:dyDescent="0.4">
      <c r="B3" s="1" t="s">
        <v>12</v>
      </c>
      <c r="C3" s="7"/>
      <c r="D3" s="1" t="s">
        <v>13</v>
      </c>
      <c r="E3" s="7"/>
      <c r="H3" s="1" t="s">
        <v>5</v>
      </c>
      <c r="I3" s="14"/>
    </row>
    <row r="4" spans="1:11" x14ac:dyDescent="0.4">
      <c r="B4" s="1" t="s">
        <v>4</v>
      </c>
      <c r="C4" s="8" t="e">
        <f>C3/E3/E3*10000</f>
        <v>#DIV/0!</v>
      </c>
      <c r="D4" s="1" t="s">
        <v>7</v>
      </c>
      <c r="E4" s="8">
        <f>E3^0.725*C3^0.425*0.007184</f>
        <v>0</v>
      </c>
      <c r="H4" s="1" t="s">
        <v>6</v>
      </c>
      <c r="I4" s="15">
        <f>(I2-I3)/365</f>
        <v>0</v>
      </c>
    </row>
    <row r="5" spans="1:11" ht="38.25" customHeight="1" x14ac:dyDescent="0.4">
      <c r="B5" s="1" t="s">
        <v>8</v>
      </c>
      <c r="C5" s="9"/>
      <c r="D5" s="4" t="s">
        <v>10</v>
      </c>
      <c r="E5" s="9"/>
      <c r="F5" s="4" t="s">
        <v>11</v>
      </c>
      <c r="G5" s="9"/>
      <c r="H5" s="1" t="s">
        <v>21</v>
      </c>
      <c r="I5" s="7"/>
      <c r="J5" s="12"/>
      <c r="K5" s="12"/>
    </row>
    <row r="6" spans="1:11" x14ac:dyDescent="0.4">
      <c r="B6" s="1" t="s">
        <v>9</v>
      </c>
      <c r="C6" s="9"/>
      <c r="D6" s="1" t="s">
        <v>14</v>
      </c>
      <c r="E6" s="9"/>
      <c r="F6" s="1" t="s">
        <v>15</v>
      </c>
      <c r="G6" s="9"/>
      <c r="H6" s="1" t="s">
        <v>17</v>
      </c>
      <c r="I6" s="9"/>
      <c r="J6" s="12"/>
      <c r="K6" s="12"/>
    </row>
    <row r="7" spans="1:11" x14ac:dyDescent="0.4">
      <c r="B7" s="1" t="s">
        <v>16</v>
      </c>
      <c r="C7" s="19" t="s">
        <v>23</v>
      </c>
      <c r="D7" s="19"/>
      <c r="E7" s="19"/>
      <c r="F7" s="19"/>
      <c r="G7" s="19"/>
      <c r="H7" s="19" t="s">
        <v>20</v>
      </c>
      <c r="I7" s="19"/>
      <c r="J7" s="21"/>
      <c r="K7" s="21"/>
    </row>
    <row r="8" spans="1:11" x14ac:dyDescent="0.4">
      <c r="B8" s="17" t="s">
        <v>24</v>
      </c>
      <c r="C8" s="10"/>
      <c r="D8" s="17" t="s">
        <v>25</v>
      </c>
      <c r="E8" s="10"/>
      <c r="F8" s="17" t="s">
        <v>26</v>
      </c>
      <c r="G8" s="10"/>
      <c r="H8" s="17" t="s">
        <v>32</v>
      </c>
      <c r="I8" s="18">
        <f>MAX(C8,E8,G8)</f>
        <v>0</v>
      </c>
      <c r="J8" s="18"/>
      <c r="K8" s="18"/>
    </row>
    <row r="9" spans="1:11" ht="19.5" thickBot="1" x14ac:dyDescent="0.45">
      <c r="B9" s="5" t="s">
        <v>33</v>
      </c>
      <c r="C9" s="11">
        <f>I8/9.8*100/6.2</f>
        <v>0</v>
      </c>
      <c r="D9" s="1" t="s">
        <v>34</v>
      </c>
      <c r="E9" s="8">
        <f>C9*0.1</f>
        <v>0</v>
      </c>
      <c r="F9" s="1" t="s">
        <v>35</v>
      </c>
      <c r="G9" s="8">
        <f>C9*0.15</f>
        <v>0</v>
      </c>
      <c r="H9" s="6" t="s">
        <v>36</v>
      </c>
      <c r="I9" s="16">
        <f>C9*0.2</f>
        <v>0</v>
      </c>
      <c r="J9" s="22"/>
      <c r="K9" s="22"/>
    </row>
    <row r="10" spans="1:11" x14ac:dyDescent="0.4">
      <c r="A10" s="25" t="s">
        <v>48</v>
      </c>
      <c r="B10" s="25"/>
      <c r="C10" s="25"/>
      <c r="D10" s="25"/>
      <c r="E10" s="25"/>
      <c r="F10" s="25"/>
      <c r="G10" s="25"/>
      <c r="H10" s="25"/>
      <c r="I10" s="25"/>
      <c r="J10" s="20"/>
      <c r="K10" s="20"/>
    </row>
    <row r="11" spans="1:11" x14ac:dyDescent="0.4">
      <c r="B11" s="1" t="s">
        <v>18</v>
      </c>
      <c r="C11" s="7"/>
      <c r="D11" s="1" t="s">
        <v>19</v>
      </c>
      <c r="E11" s="7"/>
      <c r="F11" s="1" t="s">
        <v>22</v>
      </c>
      <c r="G11" s="7"/>
      <c r="H11" s="12" t="s">
        <v>37</v>
      </c>
      <c r="I11" s="12">
        <f>(E11+2*G11)/3</f>
        <v>0</v>
      </c>
      <c r="J11" s="12"/>
      <c r="K11" s="12"/>
    </row>
    <row r="12" spans="1:11" x14ac:dyDescent="0.4">
      <c r="J12" s="12"/>
      <c r="K12" s="12"/>
    </row>
    <row r="13" spans="1:11" x14ac:dyDescent="0.4">
      <c r="J13" s="12"/>
      <c r="K13" s="12"/>
    </row>
    <row r="14" spans="1:11" x14ac:dyDescent="0.4">
      <c r="J14" s="12"/>
      <c r="K14" s="12"/>
    </row>
    <row r="15" spans="1:11" x14ac:dyDescent="0.4">
      <c r="J15" s="12"/>
      <c r="K15" s="12"/>
    </row>
    <row r="16" spans="1:11" x14ac:dyDescent="0.4">
      <c r="J16" s="12"/>
      <c r="K16" s="12"/>
    </row>
  </sheetData>
  <mergeCells count="2">
    <mergeCell ref="A1:I1"/>
    <mergeCell ref="A10:I10"/>
  </mergeCells>
  <phoneticPr fontId="1"/>
  <dataValidations count="5">
    <dataValidation type="list" allowBlank="1" showInputMessage="1" showErrorMessage="1" sqref="G2" xr:uid="{2E15A8AC-B860-4E63-961D-B559ECC5650B}">
      <formula1>"F,M"</formula1>
    </dataValidation>
    <dataValidation type="list" allowBlank="1" showInputMessage="1" showErrorMessage="1" sqref="C5" xr:uid="{F04D9276-3BE3-4BEF-A870-A57469CD4738}">
      <formula1>"none,current,past(1y&gt;)"</formula1>
    </dataValidation>
    <dataValidation type="list" allowBlank="1" showInputMessage="1" showErrorMessage="1" sqref="E5" xr:uid="{43ACDB83-1F21-46C0-BF79-A7F247722B00}">
      <formula1>"1 wine bottle,2 wine bottle,3 wine bottle,more than 4"</formula1>
    </dataValidation>
    <dataValidation type="list" allowBlank="1" showInputMessage="1" showErrorMessage="1" sqref="G5" xr:uid="{119BE4A9-4B43-40AE-8C19-550C93F2DB6E}">
      <formula1>"30min~,1-2h,2-3h,3-4h,4-5h"</formula1>
    </dataValidation>
    <dataValidation type="list" allowBlank="1" showInputMessage="1" showErrorMessage="1" sqref="C6 E6 G6 I6:K6" xr:uid="{0D6082EA-D239-47DB-855D-10725B871A81}">
      <formula1>"No,Yes"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topLeftCell="A55" workbookViewId="0">
      <selection activeCell="A55" sqref="A1:XFD1048576"/>
    </sheetView>
  </sheetViews>
  <sheetFormatPr defaultColWidth="9.125" defaultRowHeight="18.75" x14ac:dyDescent="0.4"/>
  <cols>
    <col min="1" max="1" width="12.375" customWidth="1"/>
    <col min="2" max="2" width="16" style="1" customWidth="1"/>
    <col min="3" max="3" width="5.375" style="8" customWidth="1"/>
    <col min="4" max="4" width="16" style="1" customWidth="1"/>
    <col min="5" max="5" width="5.75" style="8" customWidth="1"/>
    <col min="6" max="6" width="16" style="1" customWidth="1"/>
    <col min="7" max="7" width="5.125" style="8" customWidth="1"/>
    <col min="8" max="8" width="16" style="1" customWidth="1"/>
    <col min="9" max="9" width="10" style="8" customWidth="1"/>
  </cols>
  <sheetData>
    <row r="1" spans="1:11" x14ac:dyDescent="0.4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1" x14ac:dyDescent="0.4">
      <c r="B2" s="1" t="s">
        <v>2</v>
      </c>
      <c r="C2" s="7"/>
      <c r="D2" s="2" t="s">
        <v>0</v>
      </c>
      <c r="E2" s="13"/>
      <c r="F2" s="3" t="s">
        <v>3</v>
      </c>
      <c r="G2" s="9"/>
      <c r="H2" s="1" t="s">
        <v>49</v>
      </c>
      <c r="I2" s="14"/>
    </row>
    <row r="3" spans="1:11" x14ac:dyDescent="0.4">
      <c r="B3" s="1" t="s">
        <v>12</v>
      </c>
      <c r="C3" s="7"/>
      <c r="D3" s="1" t="s">
        <v>13</v>
      </c>
      <c r="E3" s="7"/>
      <c r="H3" s="1" t="s">
        <v>5</v>
      </c>
      <c r="I3" s="14"/>
    </row>
    <row r="4" spans="1:11" x14ac:dyDescent="0.4">
      <c r="B4" s="1" t="s">
        <v>4</v>
      </c>
      <c r="C4" s="8" t="e">
        <f>C3/E3/E3*10000</f>
        <v>#DIV/0!</v>
      </c>
      <c r="D4" s="1" t="s">
        <v>7</v>
      </c>
      <c r="E4" s="8">
        <f>E3^0.725*C3^0.425*0.007184</f>
        <v>0</v>
      </c>
      <c r="H4" s="1" t="s">
        <v>6</v>
      </c>
      <c r="I4" s="15">
        <f>(I2-I3)/365</f>
        <v>0</v>
      </c>
    </row>
    <row r="5" spans="1:11" ht="38.25" customHeight="1" x14ac:dyDescent="0.4">
      <c r="B5" s="1" t="s">
        <v>8</v>
      </c>
      <c r="C5" s="9"/>
      <c r="D5" s="4" t="s">
        <v>10</v>
      </c>
      <c r="E5" s="9"/>
      <c r="F5" s="4" t="s">
        <v>11</v>
      </c>
      <c r="G5" s="9"/>
      <c r="H5" s="1" t="s">
        <v>21</v>
      </c>
      <c r="I5" s="7"/>
      <c r="J5" s="12"/>
      <c r="K5" s="12"/>
    </row>
    <row r="6" spans="1:11" x14ac:dyDescent="0.4">
      <c r="B6" s="1" t="s">
        <v>9</v>
      </c>
      <c r="C6" s="9"/>
      <c r="D6" s="1" t="s">
        <v>14</v>
      </c>
      <c r="E6" s="9"/>
      <c r="F6" s="1" t="s">
        <v>15</v>
      </c>
      <c r="G6" s="9"/>
      <c r="H6" s="1" t="s">
        <v>17</v>
      </c>
      <c r="I6" s="9"/>
      <c r="J6" s="12"/>
      <c r="K6" s="12"/>
    </row>
    <row r="7" spans="1:11" x14ac:dyDescent="0.4">
      <c r="B7" s="1" t="s">
        <v>16</v>
      </c>
      <c r="C7" s="19" t="s">
        <v>23</v>
      </c>
      <c r="D7" s="19"/>
      <c r="E7" s="19"/>
      <c r="F7" s="19"/>
      <c r="G7" s="19"/>
      <c r="H7" s="19" t="s">
        <v>20</v>
      </c>
      <c r="I7" s="19"/>
      <c r="J7" s="21"/>
      <c r="K7" s="21"/>
    </row>
    <row r="8" spans="1:11" x14ac:dyDescent="0.4">
      <c r="B8" s="17" t="s">
        <v>24</v>
      </c>
      <c r="C8" s="10"/>
      <c r="D8" s="17" t="s">
        <v>25</v>
      </c>
      <c r="E8" s="10"/>
      <c r="F8" s="17" t="s">
        <v>26</v>
      </c>
      <c r="G8" s="10"/>
      <c r="H8" s="17" t="s">
        <v>32</v>
      </c>
      <c r="I8" s="18">
        <f>MAX(C8,E8,G8)</f>
        <v>0</v>
      </c>
      <c r="J8" s="18"/>
      <c r="K8" s="18"/>
    </row>
    <row r="9" spans="1:11" ht="19.5" thickBot="1" x14ac:dyDescent="0.45">
      <c r="B9" s="5" t="s">
        <v>33</v>
      </c>
      <c r="C9" s="11">
        <f>I8/9.8*100/6.2</f>
        <v>0</v>
      </c>
      <c r="D9" s="1" t="s">
        <v>34</v>
      </c>
      <c r="E9" s="8">
        <f>C9*0.1</f>
        <v>0</v>
      </c>
      <c r="F9" s="1" t="s">
        <v>35</v>
      </c>
      <c r="G9" s="8">
        <f>C9*0.15</f>
        <v>0</v>
      </c>
      <c r="H9" s="6" t="s">
        <v>36</v>
      </c>
      <c r="I9" s="16">
        <f>C9*0.2</f>
        <v>0</v>
      </c>
      <c r="J9" s="22"/>
      <c r="K9" s="22"/>
    </row>
    <row r="10" spans="1:11" x14ac:dyDescent="0.4">
      <c r="A10" s="25" t="s">
        <v>48</v>
      </c>
      <c r="B10" s="25"/>
      <c r="C10" s="25"/>
      <c r="D10" s="25"/>
      <c r="E10" s="25"/>
      <c r="F10" s="25"/>
      <c r="G10" s="25"/>
      <c r="H10" s="25"/>
      <c r="I10" s="25"/>
      <c r="J10" s="20"/>
      <c r="K10" s="20"/>
    </row>
    <row r="11" spans="1:11" x14ac:dyDescent="0.4">
      <c r="B11" s="1" t="s">
        <v>18</v>
      </c>
      <c r="C11" s="7"/>
      <c r="D11" s="1" t="s">
        <v>19</v>
      </c>
      <c r="E11" s="7"/>
      <c r="F11" s="1" t="s">
        <v>22</v>
      </c>
      <c r="G11" s="7"/>
      <c r="H11" s="12" t="s">
        <v>37</v>
      </c>
      <c r="I11" s="12">
        <f>(E11+2*G11)/3</f>
        <v>0</v>
      </c>
      <c r="J11" s="12"/>
      <c r="K11" s="12"/>
    </row>
    <row r="12" spans="1:11" x14ac:dyDescent="0.4">
      <c r="J12" s="12"/>
      <c r="K12" s="12"/>
    </row>
    <row r="13" spans="1:11" x14ac:dyDescent="0.4">
      <c r="J13" s="12"/>
      <c r="K13" s="12"/>
    </row>
    <row r="14" spans="1:11" x14ac:dyDescent="0.4">
      <c r="J14" s="12"/>
      <c r="K14" s="12"/>
    </row>
    <row r="15" spans="1:11" x14ac:dyDescent="0.4">
      <c r="J15" s="12"/>
      <c r="K15" s="12"/>
    </row>
    <row r="16" spans="1:11" x14ac:dyDescent="0.4">
      <c r="J16" s="12"/>
      <c r="K16" s="12"/>
    </row>
  </sheetData>
  <mergeCells count="2">
    <mergeCell ref="A1:I1"/>
    <mergeCell ref="A10:I10"/>
  </mergeCells>
  <phoneticPr fontId="1"/>
  <dataValidations count="5">
    <dataValidation type="list" allowBlank="1" showInputMessage="1" showErrorMessage="1" sqref="G2" xr:uid="{CFF78C09-F2BC-4D67-B965-F67459838A18}">
      <formula1>"F,M"</formula1>
    </dataValidation>
    <dataValidation type="list" allowBlank="1" showInputMessage="1" showErrorMessage="1" sqref="C5" xr:uid="{482B2974-9C7A-4652-8EB2-C3FA33B637BE}">
      <formula1>"none,current,past(1y&gt;)"</formula1>
    </dataValidation>
    <dataValidation type="list" allowBlank="1" showInputMessage="1" showErrorMessage="1" sqref="E5" xr:uid="{5D5AA823-DFF1-4FF9-A2D3-8688F70AF551}">
      <formula1>"1 wine bottle,2 wine bottle,3 wine bottle,more than 4"</formula1>
    </dataValidation>
    <dataValidation type="list" allowBlank="1" showInputMessage="1" showErrorMessage="1" sqref="G5" xr:uid="{A3298C8E-06FA-4764-A2D1-34394879D867}">
      <formula1>"30min~,1-2h,2-3h,3-4h,4-5h"</formula1>
    </dataValidation>
    <dataValidation type="list" allowBlank="1" showInputMessage="1" showErrorMessage="1" sqref="C6 E6 G6 I6:K6" xr:uid="{F4E169BD-E5EF-472B-BC94-A83B907CBE9B}">
      <formula1>"No,Yes"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"/>
  <sheetViews>
    <sheetView workbookViewId="0">
      <selection activeCell="A84" sqref="A84"/>
    </sheetView>
  </sheetViews>
  <sheetFormatPr defaultColWidth="9.125" defaultRowHeight="18.75" x14ac:dyDescent="0.4"/>
  <cols>
    <col min="1" max="1" width="12.375" customWidth="1"/>
    <col min="2" max="2" width="16" style="1" customWidth="1"/>
    <col min="3" max="3" width="5.375" style="8" customWidth="1"/>
    <col min="4" max="4" width="16" style="1" customWidth="1"/>
    <col min="5" max="5" width="5.75" style="8" customWidth="1"/>
    <col min="6" max="6" width="16" style="1" customWidth="1"/>
    <col min="7" max="7" width="5.125" style="8" customWidth="1"/>
    <col min="8" max="8" width="16" style="1" customWidth="1"/>
    <col min="9" max="9" width="10" style="8" customWidth="1"/>
  </cols>
  <sheetData>
    <row r="1" spans="1:11" x14ac:dyDescent="0.4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1" x14ac:dyDescent="0.4">
      <c r="B2" s="1" t="s">
        <v>2</v>
      </c>
      <c r="C2" s="7"/>
      <c r="D2" s="2" t="s">
        <v>0</v>
      </c>
      <c r="E2" s="13"/>
      <c r="F2" s="3" t="s">
        <v>3</v>
      </c>
      <c r="G2" s="9"/>
      <c r="H2" s="1" t="s">
        <v>49</v>
      </c>
      <c r="I2" s="14"/>
    </row>
    <row r="3" spans="1:11" x14ac:dyDescent="0.4">
      <c r="B3" s="1" t="s">
        <v>12</v>
      </c>
      <c r="C3" s="7"/>
      <c r="D3" s="1" t="s">
        <v>13</v>
      </c>
      <c r="E3" s="7"/>
      <c r="H3" s="1" t="s">
        <v>5</v>
      </c>
      <c r="I3" s="14"/>
    </row>
    <row r="4" spans="1:11" x14ac:dyDescent="0.4">
      <c r="B4" s="1" t="s">
        <v>4</v>
      </c>
      <c r="C4" s="8" t="e">
        <f>C3/E3/E3*10000</f>
        <v>#DIV/0!</v>
      </c>
      <c r="D4" s="1" t="s">
        <v>7</v>
      </c>
      <c r="E4" s="8">
        <f>E3^0.725*C3^0.425*0.007184</f>
        <v>0</v>
      </c>
      <c r="H4" s="1" t="s">
        <v>6</v>
      </c>
      <c r="I4" s="15">
        <f>(I2-I3)/365</f>
        <v>0</v>
      </c>
    </row>
    <row r="5" spans="1:11" ht="38.25" customHeight="1" x14ac:dyDescent="0.4">
      <c r="B5" s="1" t="s">
        <v>8</v>
      </c>
      <c r="C5" s="9"/>
      <c r="D5" s="4" t="s">
        <v>10</v>
      </c>
      <c r="E5" s="9"/>
      <c r="F5" s="4" t="s">
        <v>11</v>
      </c>
      <c r="G5" s="9"/>
      <c r="H5" s="1" t="s">
        <v>21</v>
      </c>
      <c r="I5" s="7"/>
      <c r="J5" s="12"/>
      <c r="K5" s="12"/>
    </row>
    <row r="6" spans="1:11" x14ac:dyDescent="0.4">
      <c r="B6" s="1" t="s">
        <v>9</v>
      </c>
      <c r="C6" s="9"/>
      <c r="D6" s="1" t="s">
        <v>14</v>
      </c>
      <c r="E6" s="9"/>
      <c r="F6" s="1" t="s">
        <v>15</v>
      </c>
      <c r="G6" s="9"/>
      <c r="H6" s="1" t="s">
        <v>17</v>
      </c>
      <c r="I6" s="9"/>
      <c r="J6" s="12"/>
      <c r="K6" s="12"/>
    </row>
    <row r="7" spans="1:11" x14ac:dyDescent="0.4">
      <c r="B7" s="1" t="s">
        <v>16</v>
      </c>
      <c r="C7" s="19" t="s">
        <v>23</v>
      </c>
      <c r="D7" s="19"/>
      <c r="E7" s="19"/>
      <c r="F7" s="19"/>
      <c r="G7" s="19"/>
      <c r="H7" s="19" t="s">
        <v>20</v>
      </c>
      <c r="I7" s="19"/>
      <c r="J7" s="21"/>
      <c r="K7" s="21"/>
    </row>
    <row r="8" spans="1:11" x14ac:dyDescent="0.4">
      <c r="B8" s="17" t="s">
        <v>24</v>
      </c>
      <c r="C8" s="10"/>
      <c r="D8" s="17" t="s">
        <v>25</v>
      </c>
      <c r="E8" s="10"/>
      <c r="F8" s="17" t="s">
        <v>26</v>
      </c>
      <c r="G8" s="10"/>
      <c r="H8" s="17" t="s">
        <v>32</v>
      </c>
      <c r="I8" s="18">
        <f>MAX(C8,E8,G8)</f>
        <v>0</v>
      </c>
      <c r="J8" s="18"/>
      <c r="K8" s="18"/>
    </row>
    <row r="9" spans="1:11" ht="19.5" thickBot="1" x14ac:dyDescent="0.45">
      <c r="B9" s="5" t="s">
        <v>33</v>
      </c>
      <c r="C9" s="11">
        <f>I8/9.8*100/6.2</f>
        <v>0</v>
      </c>
      <c r="D9" s="1" t="s">
        <v>34</v>
      </c>
      <c r="E9" s="8">
        <f>C9*0.1</f>
        <v>0</v>
      </c>
      <c r="F9" s="1" t="s">
        <v>35</v>
      </c>
      <c r="G9" s="8">
        <f>C9*0.15</f>
        <v>0</v>
      </c>
      <c r="H9" s="6" t="s">
        <v>36</v>
      </c>
      <c r="I9" s="16">
        <f>C9*0.2</f>
        <v>0</v>
      </c>
      <c r="J9" s="22"/>
      <c r="K9" s="22"/>
    </row>
    <row r="10" spans="1:11" x14ac:dyDescent="0.4">
      <c r="A10" s="25" t="s">
        <v>48</v>
      </c>
      <c r="B10" s="25"/>
      <c r="C10" s="25"/>
      <c r="D10" s="25"/>
      <c r="E10" s="25"/>
      <c r="F10" s="25"/>
      <c r="G10" s="25"/>
      <c r="H10" s="25"/>
      <c r="I10" s="25"/>
      <c r="J10" s="20"/>
      <c r="K10" s="20"/>
    </row>
    <row r="11" spans="1:11" x14ac:dyDescent="0.4">
      <c r="B11" s="1" t="s">
        <v>18</v>
      </c>
      <c r="C11" s="7"/>
      <c r="D11" s="1" t="s">
        <v>19</v>
      </c>
      <c r="E11" s="7"/>
      <c r="F11" s="1" t="s">
        <v>22</v>
      </c>
      <c r="G11" s="7"/>
      <c r="H11" s="12" t="s">
        <v>37</v>
      </c>
      <c r="I11" s="12">
        <f>(E11+2*G11)/3</f>
        <v>0</v>
      </c>
      <c r="J11" s="12"/>
      <c r="K11" s="12"/>
    </row>
    <row r="12" spans="1:11" x14ac:dyDescent="0.4">
      <c r="J12" s="12"/>
      <c r="K12" s="12"/>
    </row>
    <row r="13" spans="1:11" x14ac:dyDescent="0.4">
      <c r="J13" s="12"/>
      <c r="K13" s="12"/>
    </row>
    <row r="14" spans="1:11" x14ac:dyDescent="0.4">
      <c r="J14" s="12"/>
      <c r="K14" s="12"/>
    </row>
    <row r="15" spans="1:11" x14ac:dyDescent="0.4">
      <c r="J15" s="12"/>
      <c r="K15" s="12"/>
    </row>
    <row r="16" spans="1:11" x14ac:dyDescent="0.4">
      <c r="J16" s="12"/>
      <c r="K16" s="12"/>
    </row>
  </sheetData>
  <mergeCells count="2">
    <mergeCell ref="A1:I1"/>
    <mergeCell ref="A10:I10"/>
  </mergeCells>
  <phoneticPr fontId="1"/>
  <dataValidations count="5">
    <dataValidation type="list" allowBlank="1" showInputMessage="1" showErrorMessage="1" sqref="G2" xr:uid="{905D08A7-9411-4654-A52E-784EDE3BFC60}">
      <formula1>"F,M"</formula1>
    </dataValidation>
    <dataValidation type="list" allowBlank="1" showInputMessage="1" showErrorMessage="1" sqref="C5" xr:uid="{058A1812-D5FB-4428-A7A4-F2ED8DF0781C}">
      <formula1>"none,current,past(1y&gt;)"</formula1>
    </dataValidation>
    <dataValidation type="list" allowBlank="1" showInputMessage="1" showErrorMessage="1" sqref="E5" xr:uid="{3B2C2A05-5F24-47EF-9571-8835271A4A71}">
      <formula1>"1 wine bottle,2 wine bottle,3 wine bottle,more than 4"</formula1>
    </dataValidation>
    <dataValidation type="list" allowBlank="1" showInputMessage="1" showErrorMessage="1" sqref="G5" xr:uid="{3F3F94D4-2F62-46E7-8592-A305714484EF}">
      <formula1>"30min~,1-2h,2-3h,3-4h,4-5h"</formula1>
    </dataValidation>
    <dataValidation type="list" allowBlank="1" showInputMessage="1" showErrorMessage="1" sqref="C6 E6 G6 I6:K6" xr:uid="{00649C99-1905-4DA4-ACA2-758AB34C2BBE}">
      <formula1>"No,Yes"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Data base</vt:lpstr>
      <vt:lpstr>Template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Kyohei MARUME</dc:creator>
  <cp:lastModifiedBy>Kyohei MARUME</cp:lastModifiedBy>
  <cp:lastPrinted>2020-10-28T12:36:46Z</cp:lastPrinted>
  <dcterms:created xsi:type="dcterms:W3CDTF">2020-10-27T13:36:31Z</dcterms:created>
  <dcterms:modified xsi:type="dcterms:W3CDTF">2021-01-09T10:09:48Z</dcterms:modified>
</cp:coreProperties>
</file>